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48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<sst xmlns="http://schemas.openxmlformats.org/spreadsheetml/2006/main" count="235" uniqueCount="129">
  <si>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</si>
  <si>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</si>
  <si>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</si>
  <si>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</si>
  <si>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</si>
  <si>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</si>
  <si>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</si>
  <si>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</si>
  <si>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</si>
  <si>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</si>
  <si>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</si>
  <si>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</si>
  <si>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</si>
  <si>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</si>
  <si>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</si>
  <si>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</si>
  <si>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</si>
  <si>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</si>
  <si>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</si>
  <si>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</si>
  <si>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</si>
  <si>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</si>
  <si>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</si>
  <si>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</si>
  <si>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</si>
  <si>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</si>
  <si>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</si>
  <si>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</si>
  <si>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</si>
  <si>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</si>
  <si>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</si>
  <si>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</si>
  <si>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</si>
  <si>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</si>
  <si>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</si>
  <si>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</si>
  <si>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</si>
  <si>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</si>
  <si>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</si>
  <si>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</si>
  <si>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</si>
  <si>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</si>
  <si>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</si>
  <si>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</si>
  <si>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</si>
  <si>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</si>
  <si>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</si>
  <si>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</si>
  <si>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</si>
  <si>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</si>
  <si>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</si>
  <si>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</si>
  <si>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</si>
  <si>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福建省机关事业社会保险中心</t>
  </si>
  <si>
    <t>来莆开展机关社保基金工作调研</t>
  </si>
  <si>
    <t>林达清</t>
  </si>
  <si>
    <t>处级</t>
  </si>
  <si>
    <t xml:space="preserve">有 </t>
  </si>
  <si>
    <t>2025.03.26</t>
  </si>
  <si>
    <t>希尔顿</t>
  </si>
  <si>
    <t xml:space="preserve">否 </t>
  </si>
  <si>
    <t>福州市人力资源和社会保障局</t>
  </si>
  <si>
    <t>职业技能等级认定交叉检查</t>
  </si>
  <si>
    <t>张莺</t>
  </si>
  <si>
    <t>2025.03.20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</si>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</sst>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5" fillId="20" borderId="24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17" borderId="2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35" borderId="28" applyNumberFormat="0" applyAlignment="0" applyProtection="0">
      <alignment vertical="center"/>
    </xf>
    <xf numFmtId="0" fontId="21" fillId="17" borderId="22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6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7" fillId="6" borderId="1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7" fillId="0" borderId="11" xfId="9" applyNumberFormat="1" applyFont="1" applyFill="1" applyBorder="1" applyAlignment="1">
      <alignment horizontal="center" vertical="center" wrapText="1"/>
    </xf>
    <xf numFmtId="176" fontId="9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7" sqref="C7"/>
    </sheetView>
  </sheetViews>
  <sheetFormatPr defaultColWidth="9" defaultRowHeight="14.25" outlineLevelCol="3"/>
  <cols>
    <col min="1" max="1" width="85.375" customWidth="1"/>
  </cols>
  <sheetData>
    <row r="1" ht="63" spans="1:1">
      <c r="A1" s="87" t="str">
        <f>"2025年"&amp;D3&amp;"月莆田市人力资源和社会保障局
支出情况月报表（内部审计）"</f>
        <v>2025年4月莆田市人力资源和社会保障局
支出情况月报表（内部审计）</v>
      </c>
    </row>
    <row r="3" ht="41" customHeight="1" spans="1:4">
      <c r="A3" s="88" t="s">
        <v>0</v>
      </c>
      <c r="D3" s="89">
        <v>4</v>
      </c>
    </row>
    <row r="4" ht="41" customHeight="1" spans="1:1">
      <c r="A4" s="88" t="s">
        <v>1</v>
      </c>
    </row>
    <row r="5" ht="41" customHeight="1" spans="1:1">
      <c r="A5" s="88" t="s">
        <v>2</v>
      </c>
    </row>
    <row r="6" ht="41" customHeight="1" spans="1:1">
      <c r="A6" s="88" t="s">
        <v>3</v>
      </c>
    </row>
    <row r="7" ht="41" customHeight="1" spans="1:1">
      <c r="A7" s="88" t="s">
        <v>4</v>
      </c>
    </row>
    <row r="8" ht="41" customHeight="1" spans="1:1">
      <c r="A8" s="88" t="s">
        <v>5</v>
      </c>
    </row>
    <row r="9" ht="41" customHeight="1" spans="1:1">
      <c r="A9" s="88" t="s">
        <v>6</v>
      </c>
    </row>
    <row r="11" s="86" customFormat="1" ht="45" customHeight="1" spans="1:1">
      <c r="A11" s="90"/>
    </row>
    <row r="12" s="86" customFormat="1" ht="45" customHeight="1" spans="1:1">
      <c r="A12" s="90"/>
    </row>
    <row r="13" s="86" customFormat="1" ht="45" customHeight="1" spans="1:1">
      <c r="A13" s="90"/>
    </row>
    <row r="14" s="86" customFormat="1" ht="45" customHeight="1" spans="1:1">
      <c r="A14" s="90"/>
    </row>
    <row r="15" spans="1:1">
      <c r="A15" s="91"/>
    </row>
    <row r="16" spans="1:1">
      <c r="A16" s="91"/>
    </row>
    <row r="17" spans="1:1">
      <c r="A17" s="92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Zeros="0" workbookViewId="0">
      <selection activeCell="Q10" sqref="Q10"/>
    </sheetView>
  </sheetViews>
  <sheetFormatPr defaultColWidth="9" defaultRowHeight="13.5"/>
  <cols>
    <col min="1" max="1" width="22.625" style="52" customWidth="1"/>
    <col min="2" max="2" width="8.625" style="1" customWidth="1"/>
    <col min="3" max="3" width="10.125" style="52" customWidth="1"/>
    <col min="4" max="4" width="13.875" style="52" customWidth="1"/>
    <col min="5" max="5" width="8.625" style="52" customWidth="1"/>
    <col min="6" max="6" width="10.375" style="52" customWidth="1"/>
    <col min="7" max="7" width="8.625" style="52" customWidth="1"/>
    <col min="8" max="8" width="10.125" style="52" customWidth="1"/>
    <col min="9" max="9" width="13" style="52" customWidth="1"/>
    <col min="10" max="12" width="8.625" style="52" customWidth="1"/>
    <col min="13" max="16384" width="9" style="52"/>
  </cols>
  <sheetData>
    <row r="1" s="1" customFormat="1" spans="1:12">
      <c r="A1" s="52" t="s">
        <v>7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2" customFormat="1" ht="25.5" spans="1:12">
      <c r="A2" s="53" t="str">
        <f>"2025年"&amp;封面!D3&amp;"月止“三公”经费及会议费、培训费、资产购置支出汇总表"</f>
        <v>2025年4月止“三公”经费及会议费、培训费、资产购置支出汇总表</v>
      </c>
      <c r="B2" s="41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2" customFormat="1" ht="16.5" customHeight="1" spans="1:12">
      <c r="A3" s="54"/>
      <c r="B3" s="54"/>
      <c r="C3" s="53"/>
      <c r="D3" s="53"/>
      <c r="E3" s="53"/>
      <c r="F3" s="53"/>
      <c r="G3" s="53"/>
      <c r="H3" s="53"/>
      <c r="I3" s="53"/>
      <c r="J3" s="53"/>
      <c r="K3" s="83" t="s">
        <v>8</v>
      </c>
      <c r="L3" s="83"/>
    </row>
    <row r="4" s="52" customFormat="1" ht="29" customHeight="1" spans="1:12">
      <c r="A4" s="55" t="s">
        <v>9</v>
      </c>
      <c r="B4" s="56" t="s">
        <v>10</v>
      </c>
      <c r="C4" s="57" t="s">
        <v>11</v>
      </c>
      <c r="D4" s="57"/>
      <c r="E4" s="57"/>
      <c r="F4" s="57"/>
      <c r="G4" s="57"/>
      <c r="H4" s="57" t="s">
        <v>12</v>
      </c>
      <c r="I4" s="57"/>
      <c r="J4" s="57"/>
      <c r="K4" s="57"/>
      <c r="L4" s="57"/>
    </row>
    <row r="5" s="52" customFormat="1" ht="29" customHeight="1" spans="1:12">
      <c r="A5" s="55"/>
      <c r="B5" s="56"/>
      <c r="C5" s="57" t="s">
        <v>13</v>
      </c>
      <c r="D5" s="57" t="s">
        <v>14</v>
      </c>
      <c r="E5" s="57"/>
      <c r="F5" s="57" t="s">
        <v>15</v>
      </c>
      <c r="G5" s="57"/>
      <c r="H5" s="57" t="s">
        <v>13</v>
      </c>
      <c r="I5" s="57" t="s">
        <v>14</v>
      </c>
      <c r="J5" s="57"/>
      <c r="K5" s="57" t="s">
        <v>15</v>
      </c>
      <c r="L5" s="57"/>
    </row>
    <row r="6" s="52" customFormat="1" ht="34" customHeight="1" spans="1:12">
      <c r="A6" s="55"/>
      <c r="B6" s="56"/>
      <c r="C6" s="57"/>
      <c r="D6" s="57" t="s">
        <v>16</v>
      </c>
      <c r="E6" s="57" t="s">
        <v>17</v>
      </c>
      <c r="F6" s="57" t="s">
        <v>18</v>
      </c>
      <c r="G6" s="57" t="s">
        <v>19</v>
      </c>
      <c r="H6" s="57"/>
      <c r="I6" s="57" t="s">
        <v>16</v>
      </c>
      <c r="J6" s="57" t="s">
        <v>17</v>
      </c>
      <c r="K6" s="57" t="s">
        <v>18</v>
      </c>
      <c r="L6" s="57" t="s">
        <v>19</v>
      </c>
    </row>
    <row r="7" s="52" customFormat="1" ht="25" customHeight="1" spans="1:12">
      <c r="A7" s="58" t="s">
        <v>20</v>
      </c>
      <c r="B7" s="59">
        <f t="shared" ref="B7:F7" si="0">B8+B9+B10+B11</f>
        <v>2100</v>
      </c>
      <c r="C7" s="59">
        <f t="shared" si="0"/>
        <v>12600</v>
      </c>
      <c r="D7" s="59">
        <v>44000</v>
      </c>
      <c r="E7" s="63">
        <f>C7/D7*100</f>
        <v>28.6363636363636</v>
      </c>
      <c r="F7" s="59">
        <v>6750</v>
      </c>
      <c r="G7" s="63">
        <f>(1-(C7/F7))*100</f>
        <v>-86.6666666666667</v>
      </c>
      <c r="H7" s="59">
        <f t="shared" ref="H7:K7" si="1">H8+H9+H10+H11</f>
        <v>12600</v>
      </c>
      <c r="I7" s="59">
        <f t="shared" si="1"/>
        <v>44000</v>
      </c>
      <c r="J7" s="59">
        <f>H7/I7*100</f>
        <v>28.6363636363636</v>
      </c>
      <c r="K7" s="59">
        <f t="shared" si="1"/>
        <v>6750</v>
      </c>
      <c r="L7" s="63">
        <f>IF(K7=0,"",(1-(H7/K7))*100)</f>
        <v>-86.6666666666667</v>
      </c>
    </row>
    <row r="8" s="52" customFormat="1" ht="25" customHeight="1" spans="1:12">
      <c r="A8" s="60" t="s">
        <v>21</v>
      </c>
      <c r="B8" s="61">
        <v>0</v>
      </c>
      <c r="C8" s="62">
        <v>0</v>
      </c>
      <c r="D8" s="63"/>
      <c r="E8" s="63" t="str">
        <f t="shared" ref="E8:E11" si="2">IF(D8=0,"",C8/D8*100)</f>
        <v/>
      </c>
      <c r="F8" s="64"/>
      <c r="G8" s="63" t="str">
        <f>IF(F8=0,"",(1-(C8/F8))*100)</f>
        <v/>
      </c>
      <c r="H8" s="63">
        <f>C8</f>
        <v>0</v>
      </c>
      <c r="I8" s="65">
        <f t="shared" ref="I8:I11" si="3">D8</f>
        <v>0</v>
      </c>
      <c r="J8" s="63" t="str">
        <f t="shared" ref="J8:J11" si="4">IF(I8=0,"",H8/I8*100)</f>
        <v/>
      </c>
      <c r="K8" s="74">
        <f t="shared" ref="K8:K11" si="5">F8</f>
        <v>0</v>
      </c>
      <c r="L8" s="63" t="str">
        <f t="shared" ref="L8:L11" si="6">IF(K8=0,"",(1-(H8/K8))*100)</f>
        <v/>
      </c>
    </row>
    <row r="9" s="52" customFormat="1" ht="25" customHeight="1" spans="1:12">
      <c r="A9" s="60" t="s">
        <v>22</v>
      </c>
      <c r="B9" s="61">
        <v>2100</v>
      </c>
      <c r="C9" s="64">
        <v>12600</v>
      </c>
      <c r="D9" s="65">
        <v>44000</v>
      </c>
      <c r="E9" s="63">
        <f t="shared" si="2"/>
        <v>28.6363636363636</v>
      </c>
      <c r="F9" s="61">
        <v>6750</v>
      </c>
      <c r="G9" s="81">
        <f t="shared" ref="G8:G11" si="7">IF(F9=0,"",(1-(C9/F9))*100)</f>
        <v>-86.6666666666667</v>
      </c>
      <c r="H9" s="63">
        <f>C9</f>
        <v>12600</v>
      </c>
      <c r="I9" s="65">
        <f t="shared" si="3"/>
        <v>44000</v>
      </c>
      <c r="J9" s="63">
        <f t="shared" si="4"/>
        <v>28.6363636363636</v>
      </c>
      <c r="K9" s="74">
        <f t="shared" si="5"/>
        <v>6750</v>
      </c>
      <c r="L9" s="63">
        <f t="shared" si="6"/>
        <v>-86.6666666666667</v>
      </c>
    </row>
    <row r="10" s="52" customFormat="1" ht="25" customHeight="1" spans="1:12">
      <c r="A10" s="60" t="s">
        <v>23</v>
      </c>
      <c r="B10" s="66">
        <v>0</v>
      </c>
      <c r="C10" s="64"/>
      <c r="D10" s="65"/>
      <c r="E10" s="63" t="str">
        <f t="shared" si="2"/>
        <v/>
      </c>
      <c r="F10" s="64"/>
      <c r="G10" s="63" t="str">
        <f t="shared" si="7"/>
        <v/>
      </c>
      <c r="H10" s="63">
        <f>C10</f>
        <v>0</v>
      </c>
      <c r="I10" s="65">
        <f t="shared" si="3"/>
        <v>0</v>
      </c>
      <c r="J10" s="63" t="str">
        <f t="shared" si="4"/>
        <v/>
      </c>
      <c r="K10" s="74">
        <f t="shared" si="5"/>
        <v>0</v>
      </c>
      <c r="L10" s="63" t="str">
        <f t="shared" si="6"/>
        <v/>
      </c>
    </row>
    <row r="11" s="52" customFormat="1" ht="25" customHeight="1" spans="1:12">
      <c r="A11" s="67" t="s">
        <v>24</v>
      </c>
      <c r="B11" s="66"/>
      <c r="C11" s="68"/>
      <c r="D11" s="69"/>
      <c r="E11" s="63" t="str">
        <f t="shared" si="2"/>
        <v/>
      </c>
      <c r="F11" s="68"/>
      <c r="G11" s="63" t="str">
        <f t="shared" si="7"/>
        <v/>
      </c>
      <c r="H11" s="63">
        <f>C11</f>
        <v>0</v>
      </c>
      <c r="I11" s="65">
        <f t="shared" si="3"/>
        <v>0</v>
      </c>
      <c r="J11" s="63" t="str">
        <f t="shared" si="4"/>
        <v/>
      </c>
      <c r="K11" s="74">
        <f t="shared" si="5"/>
        <v>0</v>
      </c>
      <c r="L11" s="63" t="str">
        <f t="shared" si="6"/>
        <v/>
      </c>
    </row>
    <row r="12" s="52" customFormat="1" ht="14.25" spans="1:12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84"/>
    </row>
    <row r="13" s="52" customFormat="1" ht="25" customHeight="1" spans="1:12">
      <c r="A13" s="72" t="s">
        <v>25</v>
      </c>
      <c r="B13" s="73">
        <f>'5会议费'!S17</f>
        <v>0</v>
      </c>
      <c r="C13" s="64">
        <f>0+B13</f>
        <v>0</v>
      </c>
      <c r="D13" s="74" t="s">
        <v>26</v>
      </c>
      <c r="E13" s="74" t="s">
        <v>26</v>
      </c>
      <c r="F13" s="82">
        <v>0</v>
      </c>
      <c r="G13" s="63" t="str">
        <f>IF(F13=0,"",(1-(C13/F13))*100)</f>
        <v/>
      </c>
      <c r="H13" s="74">
        <f>C13</f>
        <v>0</v>
      </c>
      <c r="I13" s="74" t="str">
        <f t="shared" ref="H13:L13" si="8">D13</f>
        <v>—</v>
      </c>
      <c r="J13" s="74" t="str">
        <f t="shared" si="8"/>
        <v>—</v>
      </c>
      <c r="K13" s="74">
        <f t="shared" si="8"/>
        <v>0</v>
      </c>
      <c r="L13" s="74" t="str">
        <f t="shared" ref="L13:L17" si="9">IF(K13=0,"",(1-(H13/K13))*100)</f>
        <v/>
      </c>
    </row>
    <row r="14" s="52" customFormat="1" ht="14.25" spans="1:1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85"/>
    </row>
    <row r="15" s="52" customFormat="1" ht="25" customHeight="1" spans="1:12">
      <c r="A15" s="72" t="s">
        <v>27</v>
      </c>
      <c r="B15" s="73">
        <f>'6培训费'!R17</f>
        <v>0</v>
      </c>
      <c r="C15" s="64">
        <f>B15</f>
        <v>0</v>
      </c>
      <c r="D15" s="74" t="s">
        <v>26</v>
      </c>
      <c r="E15" s="74" t="s">
        <v>26</v>
      </c>
      <c r="F15" s="82">
        <v>0</v>
      </c>
      <c r="G15" s="63" t="str">
        <f>IF(F15=0,"",(1-(C15/F15))*100)</f>
        <v/>
      </c>
      <c r="H15" s="74">
        <v>0</v>
      </c>
      <c r="I15" s="74" t="str">
        <f t="shared" ref="H15:L15" si="10">D15</f>
        <v>—</v>
      </c>
      <c r="J15" s="74" t="str">
        <f t="shared" si="10"/>
        <v>—</v>
      </c>
      <c r="K15" s="74">
        <f t="shared" si="10"/>
        <v>0</v>
      </c>
      <c r="L15" s="74" t="str">
        <f t="shared" si="9"/>
        <v/>
      </c>
    </row>
    <row r="16" s="52" customFormat="1" ht="14.25" spans="1:12">
      <c r="A16" s="75"/>
      <c r="B16" s="76"/>
      <c r="C16" s="77"/>
      <c r="D16" s="76"/>
      <c r="E16" s="76"/>
      <c r="F16" s="76"/>
      <c r="G16" s="76"/>
      <c r="H16" s="76"/>
      <c r="I16" s="76"/>
      <c r="J16" s="76"/>
      <c r="K16" s="76"/>
      <c r="L16" s="85"/>
    </row>
    <row r="17" s="52" customFormat="1" ht="25" customHeight="1" spans="1:12">
      <c r="A17" s="60" t="s">
        <v>28</v>
      </c>
      <c r="B17" s="78">
        <f>'7固定资产购置'!I17</f>
        <v>0</v>
      </c>
      <c r="C17" s="79">
        <f>0+B17</f>
        <v>0</v>
      </c>
      <c r="D17" s="58" t="s">
        <v>26</v>
      </c>
      <c r="E17" s="58" t="s">
        <v>26</v>
      </c>
      <c r="F17" s="64">
        <v>0</v>
      </c>
      <c r="G17" s="63" t="str">
        <f>IF(F17=0,"",(1-(C17/F17))*100)</f>
        <v/>
      </c>
      <c r="H17" s="58">
        <f>C17</f>
        <v>0</v>
      </c>
      <c r="I17" s="58" t="str">
        <f t="shared" ref="H17:L17" si="11">D17</f>
        <v>—</v>
      </c>
      <c r="J17" s="58" t="str">
        <f t="shared" si="11"/>
        <v>—</v>
      </c>
      <c r="K17" s="58">
        <f t="shared" si="11"/>
        <v>0</v>
      </c>
      <c r="L17" s="58" t="str">
        <f t="shared" si="9"/>
        <v/>
      </c>
    </row>
    <row r="18" ht="47" customHeight="1" spans="1:12">
      <c r="A18" s="80" t="s">
        <v>29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">
      <c r="A19" s="52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scale="9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zoomScale="85" zoomScaleNormal="85" workbookViewId="0">
      <selection activeCell="U9" sqref="U9"/>
    </sheetView>
  </sheetViews>
  <sheetFormatPr defaultColWidth="9" defaultRowHeight="14.25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9"/>
    </row>
    <row r="2" s="2" customFormat="1" ht="42.75" customHeight="1" spans="1:22">
      <c r="A2" s="6" t="str">
        <f>"2025年"&amp;封面!D3&amp;"月公务接待支出情况明细表"</f>
        <v>2025年4月公务接待支出情况明细表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9"/>
    </row>
    <row r="4" s="3" customFormat="1" ht="24" customHeight="1" spans="1:22">
      <c r="A4" s="13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1" t="s">
        <v>40</v>
      </c>
      <c r="J4" s="22"/>
      <c r="K4" s="22"/>
      <c r="L4" s="22"/>
      <c r="M4" s="24"/>
      <c r="N4" s="8" t="s">
        <v>41</v>
      </c>
      <c r="O4" s="8" t="s">
        <v>42</v>
      </c>
      <c r="P4" s="8" t="s">
        <v>43</v>
      </c>
      <c r="Q4" s="13" t="s">
        <v>44</v>
      </c>
      <c r="R4" s="8" t="s">
        <v>45</v>
      </c>
      <c r="S4" s="8" t="s">
        <v>46</v>
      </c>
      <c r="T4" s="8" t="s">
        <v>47</v>
      </c>
      <c r="V4" s="49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7" t="s">
        <v>48</v>
      </c>
      <c r="J5" s="47" t="s">
        <v>49</v>
      </c>
      <c r="K5" s="13" t="s">
        <v>50</v>
      </c>
      <c r="L5" s="13" t="s">
        <v>51</v>
      </c>
      <c r="M5" s="13" t="s">
        <v>52</v>
      </c>
      <c r="N5" s="13"/>
      <c r="O5" s="13"/>
      <c r="P5" s="13"/>
      <c r="Q5" s="29"/>
      <c r="R5" s="13"/>
      <c r="S5" s="13"/>
      <c r="T5" s="13"/>
      <c r="V5" s="49"/>
    </row>
    <row r="6" s="3" customFormat="1" ht="51" customHeight="1" spans="1:22">
      <c r="A6" s="8">
        <v>1</v>
      </c>
      <c r="B6" s="42" t="s">
        <v>53</v>
      </c>
      <c r="C6" s="42" t="s">
        <v>54</v>
      </c>
      <c r="D6" s="43" t="s">
        <v>55</v>
      </c>
      <c r="E6" s="45" t="s">
        <v>56</v>
      </c>
      <c r="F6" s="43" t="s">
        <v>57</v>
      </c>
      <c r="G6" s="43" t="s">
        <v>57</v>
      </c>
      <c r="H6" s="46" t="s">
        <v>58</v>
      </c>
      <c r="I6" s="43">
        <v>1</v>
      </c>
      <c r="J6" s="43" t="s">
        <v>59</v>
      </c>
      <c r="K6" s="42">
        <v>4</v>
      </c>
      <c r="L6" s="42">
        <v>3</v>
      </c>
      <c r="M6" s="42">
        <v>1050</v>
      </c>
      <c r="N6" s="43">
        <v>0</v>
      </c>
      <c r="O6" s="48">
        <v>1050</v>
      </c>
      <c r="P6" s="43" t="s">
        <v>57</v>
      </c>
      <c r="Q6" s="43" t="s">
        <v>57</v>
      </c>
      <c r="R6" s="43" t="s">
        <v>60</v>
      </c>
      <c r="S6" s="43" t="s">
        <v>60</v>
      </c>
      <c r="T6" s="43"/>
      <c r="V6" s="49"/>
    </row>
    <row r="7" s="40" customFormat="1" ht="45" customHeight="1" spans="1:22">
      <c r="A7" s="35">
        <v>2</v>
      </c>
      <c r="B7" s="42" t="s">
        <v>61</v>
      </c>
      <c r="C7" s="42" t="s">
        <v>62</v>
      </c>
      <c r="D7" s="44" t="s">
        <v>63</v>
      </c>
      <c r="E7" s="45" t="s">
        <v>56</v>
      </c>
      <c r="F7" s="43" t="s">
        <v>57</v>
      </c>
      <c r="G7" s="43" t="s">
        <v>57</v>
      </c>
      <c r="H7" s="46" t="s">
        <v>64</v>
      </c>
      <c r="I7" s="42">
        <v>1</v>
      </c>
      <c r="J7" s="43" t="s">
        <v>59</v>
      </c>
      <c r="K7" s="42">
        <v>4</v>
      </c>
      <c r="L7" s="42">
        <v>3</v>
      </c>
      <c r="M7" s="42">
        <v>1050</v>
      </c>
      <c r="N7" s="42">
        <v>0</v>
      </c>
      <c r="O7" s="48">
        <v>1050</v>
      </c>
      <c r="P7" s="43" t="s">
        <v>57</v>
      </c>
      <c r="Q7" s="43" t="s">
        <v>57</v>
      </c>
      <c r="R7" s="43" t="s">
        <v>60</v>
      </c>
      <c r="S7" s="43" t="s">
        <v>60</v>
      </c>
      <c r="T7" s="43"/>
      <c r="V7" s="50"/>
    </row>
    <row r="8" s="4" customFormat="1" ht="43" customHeight="1" spans="1:22">
      <c r="A8" s="8">
        <v>3</v>
      </c>
      <c r="B8" s="42"/>
      <c r="C8" s="42"/>
      <c r="D8" s="45"/>
      <c r="E8" s="45"/>
      <c r="F8" s="43"/>
      <c r="G8" s="43"/>
      <c r="H8" s="46"/>
      <c r="I8" s="42"/>
      <c r="J8" s="43"/>
      <c r="K8" s="42"/>
      <c r="L8" s="42"/>
      <c r="M8" s="42"/>
      <c r="N8" s="43"/>
      <c r="O8" s="48"/>
      <c r="P8" s="43"/>
      <c r="Q8" s="43"/>
      <c r="R8" s="43"/>
      <c r="S8" s="43"/>
      <c r="T8" s="43"/>
      <c r="V8" s="51"/>
    </row>
    <row r="9" s="4" customFormat="1" ht="43" customHeight="1" spans="1:22">
      <c r="A9" s="10">
        <v>4</v>
      </c>
      <c r="B9" s="43"/>
      <c r="C9" s="42"/>
      <c r="D9" s="45"/>
      <c r="E9" s="45"/>
      <c r="F9" s="43"/>
      <c r="G9" s="43"/>
      <c r="H9" s="46"/>
      <c r="I9" s="45"/>
      <c r="J9" s="43"/>
      <c r="K9" s="45"/>
      <c r="L9" s="45"/>
      <c r="M9" s="42"/>
      <c r="N9" s="45"/>
      <c r="O9" s="48"/>
      <c r="P9" s="43"/>
      <c r="Q9" s="43"/>
      <c r="R9" s="43"/>
      <c r="S9" s="43"/>
      <c r="T9" s="45"/>
      <c r="V9" s="49"/>
    </row>
    <row r="10" s="4" customFormat="1" ht="43" customHeight="1" spans="1:22">
      <c r="A10" s="10">
        <v>5</v>
      </c>
      <c r="B10" s="42"/>
      <c r="C10" s="42"/>
      <c r="D10" s="45"/>
      <c r="E10" s="45"/>
      <c r="F10" s="43"/>
      <c r="G10" s="43"/>
      <c r="H10" s="46"/>
      <c r="I10" s="45"/>
      <c r="J10" s="43"/>
      <c r="K10" s="45"/>
      <c r="L10" s="45"/>
      <c r="M10" s="42"/>
      <c r="N10" s="45"/>
      <c r="O10" s="48"/>
      <c r="P10" s="43"/>
      <c r="Q10" s="43"/>
      <c r="R10" s="43"/>
      <c r="S10" s="43"/>
      <c r="T10" s="45"/>
      <c r="V10" s="49"/>
    </row>
    <row r="11" s="4" customFormat="1" ht="43" customHeight="1" spans="1:22">
      <c r="A11" s="10">
        <v>6</v>
      </c>
      <c r="B11" s="42"/>
      <c r="C11" s="42"/>
      <c r="D11" s="45"/>
      <c r="E11" s="45"/>
      <c r="F11" s="43"/>
      <c r="G11" s="43"/>
      <c r="H11" s="46"/>
      <c r="I11" s="45"/>
      <c r="J11" s="43"/>
      <c r="K11" s="45"/>
      <c r="L11" s="45"/>
      <c r="M11" s="42"/>
      <c r="N11" s="45"/>
      <c r="O11" s="48"/>
      <c r="P11" s="43"/>
      <c r="Q11" s="43"/>
      <c r="R11" s="43"/>
      <c r="S11" s="43"/>
      <c r="T11" s="45"/>
      <c r="V11" s="49"/>
    </row>
    <row r="12" s="4" customFormat="1" ht="43" customHeight="1" spans="1:22">
      <c r="A12" s="10">
        <v>7</v>
      </c>
      <c r="B12" s="42"/>
      <c r="C12" s="42"/>
      <c r="D12" s="45"/>
      <c r="E12" s="45"/>
      <c r="F12" s="43"/>
      <c r="G12" s="43"/>
      <c r="H12" s="46"/>
      <c r="I12" s="45"/>
      <c r="J12" s="43"/>
      <c r="K12" s="45"/>
      <c r="L12" s="45"/>
      <c r="M12" s="42"/>
      <c r="N12" s="45"/>
      <c r="O12" s="48"/>
      <c r="P12" s="43"/>
      <c r="Q12" s="43"/>
      <c r="R12" s="43"/>
      <c r="S12" s="43"/>
      <c r="T12" s="45"/>
      <c r="V12" s="49"/>
    </row>
    <row r="13" s="4" customFormat="1" ht="43" customHeight="1" spans="1:22">
      <c r="A13" s="10">
        <v>8</v>
      </c>
      <c r="B13" s="43"/>
      <c r="C13" s="42"/>
      <c r="D13" s="45"/>
      <c r="E13" s="45"/>
      <c r="F13" s="43"/>
      <c r="G13" s="43"/>
      <c r="H13" s="46"/>
      <c r="I13" s="45"/>
      <c r="J13" s="43"/>
      <c r="K13" s="45"/>
      <c r="L13" s="45"/>
      <c r="M13" s="42"/>
      <c r="N13" s="45"/>
      <c r="O13" s="48"/>
      <c r="P13" s="43"/>
      <c r="Q13" s="43"/>
      <c r="R13" s="43"/>
      <c r="S13" s="43"/>
      <c r="T13" s="45"/>
      <c r="V13" s="49"/>
    </row>
    <row r="14" s="4" customFormat="1" ht="43" customHeight="1" spans="1:22">
      <c r="A14" s="10">
        <v>9</v>
      </c>
      <c r="B14" s="42"/>
      <c r="C14" s="42"/>
      <c r="D14" s="45"/>
      <c r="E14" s="45"/>
      <c r="F14" s="43"/>
      <c r="G14" s="43"/>
      <c r="H14" s="46"/>
      <c r="I14" s="45"/>
      <c r="J14" s="43"/>
      <c r="K14" s="45"/>
      <c r="L14" s="45"/>
      <c r="M14" s="42"/>
      <c r="N14" s="45"/>
      <c r="O14" s="48"/>
      <c r="P14" s="43"/>
      <c r="Q14" s="43"/>
      <c r="R14" s="43"/>
      <c r="S14" s="43"/>
      <c r="T14" s="45"/>
      <c r="V14" s="49"/>
    </row>
    <row r="15" s="4" customFormat="1" ht="25" customHeight="1" spans="1:22">
      <c r="A15" s="11" t="s">
        <v>65</v>
      </c>
      <c r="B15" s="12"/>
      <c r="C15" s="12"/>
      <c r="D15" s="12"/>
      <c r="E15" s="14"/>
      <c r="F15" s="12"/>
      <c r="G15" s="12"/>
      <c r="H15" s="12"/>
      <c r="I15" s="15"/>
      <c r="J15" s="15" t="s">
        <v>26</v>
      </c>
      <c r="K15" s="15">
        <f>SUM(K6:K14)</f>
        <v>8</v>
      </c>
      <c r="L15" s="15">
        <f>SUM(L6:L14)</f>
        <v>6</v>
      </c>
      <c r="M15" s="15">
        <f>SUM(M6:M14)</f>
        <v>2100</v>
      </c>
      <c r="N15" s="15">
        <f>SUM(N6:N14)</f>
        <v>0</v>
      </c>
      <c r="O15" s="15">
        <f>SUM(O6:O14)</f>
        <v>2100</v>
      </c>
      <c r="P15" s="15"/>
      <c r="Q15" s="15"/>
      <c r="R15" s="15"/>
      <c r="S15" s="15"/>
      <c r="T15" s="15"/>
      <c r="V15" s="49"/>
    </row>
    <row r="16" ht="15.75" spans="22:22">
      <c r="V16" s="49"/>
    </row>
    <row r="17" ht="15.75" spans="22:22">
      <c r="V17" s="49"/>
    </row>
    <row r="18" ht="15.75" spans="22:22">
      <c r="V18" s="49"/>
    </row>
  </sheetData>
  <mergeCells count="20">
    <mergeCell ref="A2:R2"/>
    <mergeCell ref="A3:B3"/>
    <mergeCell ref="K3:L3"/>
    <mergeCell ref="I4:M4"/>
    <mergeCell ref="A15:H15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"2025年"&amp;封面!D3&amp;"月公车运行支出情况明细表"</f>
        <v>2025年4月公车运行支出情况明细表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67</v>
      </c>
      <c r="C4" s="8" t="s">
        <v>68</v>
      </c>
      <c r="D4" s="13" t="s">
        <v>69</v>
      </c>
      <c r="E4" s="13" t="s">
        <v>70</v>
      </c>
      <c r="F4" s="13" t="s">
        <v>71</v>
      </c>
      <c r="G4" s="13" t="s">
        <v>72</v>
      </c>
      <c r="H4" s="8" t="s">
        <v>73</v>
      </c>
      <c r="I4" s="8"/>
      <c r="J4" s="8"/>
      <c r="K4" s="8" t="s">
        <v>74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75</v>
      </c>
      <c r="I5" s="8" t="s">
        <v>76</v>
      </c>
      <c r="J5" s="8" t="s">
        <v>77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65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"2025年"&amp;封面!D3&amp;"月因公出国（境）支出情况明细表"</f>
        <v>2025年4月因公出国（境）支出情况明细表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79</v>
      </c>
      <c r="C4" s="8" t="s">
        <v>80</v>
      </c>
      <c r="D4" s="13" t="s">
        <v>81</v>
      </c>
      <c r="E4" s="8" t="s">
        <v>82</v>
      </c>
      <c r="F4" s="13" t="s">
        <v>83</v>
      </c>
      <c r="G4" s="8" t="s">
        <v>84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85</v>
      </c>
      <c r="H5" s="17" t="s">
        <v>86</v>
      </c>
      <c r="I5" s="18" t="s">
        <v>87</v>
      </c>
      <c r="J5" s="18" t="s">
        <v>88</v>
      </c>
      <c r="K5" s="8" t="s">
        <v>89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65</v>
      </c>
      <c r="B18" s="12"/>
      <c r="C18" s="12"/>
      <c r="D18" s="12"/>
      <c r="E18" s="12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"2025年"&amp;封面!D3&amp;"月会议费支出情况明细表"</f>
        <v>2025年4月会议费支出情况明细表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32</v>
      </c>
      <c r="B4" s="13" t="s">
        <v>91</v>
      </c>
      <c r="C4" s="13" t="s">
        <v>92</v>
      </c>
      <c r="D4" s="13" t="s">
        <v>93</v>
      </c>
      <c r="E4" s="13" t="s">
        <v>94</v>
      </c>
      <c r="F4" s="13" t="s">
        <v>95</v>
      </c>
      <c r="G4" s="13" t="s">
        <v>96</v>
      </c>
      <c r="H4" s="21" t="s">
        <v>97</v>
      </c>
      <c r="I4" s="22"/>
      <c r="J4" s="22"/>
      <c r="K4" s="24"/>
      <c r="L4" s="13" t="s">
        <v>98</v>
      </c>
      <c r="M4" s="21" t="s">
        <v>99</v>
      </c>
      <c r="N4" s="22"/>
      <c r="O4" s="22"/>
      <c r="P4" s="22"/>
      <c r="Q4" s="22"/>
      <c r="R4" s="22"/>
      <c r="S4" s="24"/>
      <c r="T4" s="13" t="s">
        <v>100</v>
      </c>
      <c r="U4" s="28" t="s">
        <v>101</v>
      </c>
      <c r="V4" s="13" t="s">
        <v>102</v>
      </c>
      <c r="W4" s="13" t="s">
        <v>47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103</v>
      </c>
      <c r="I5" s="8" t="s">
        <v>104</v>
      </c>
      <c r="J5" s="8" t="s">
        <v>105</v>
      </c>
      <c r="K5" s="8" t="s">
        <v>106</v>
      </c>
      <c r="L5" s="20"/>
      <c r="M5" s="13" t="s">
        <v>86</v>
      </c>
      <c r="N5" s="13" t="s">
        <v>107</v>
      </c>
      <c r="O5" s="13" t="s">
        <v>108</v>
      </c>
      <c r="P5" s="13" t="s">
        <v>109</v>
      </c>
      <c r="Q5" s="13" t="s">
        <v>85</v>
      </c>
      <c r="R5" s="13" t="s">
        <v>110</v>
      </c>
      <c r="S5" s="8" t="s">
        <v>65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65</v>
      </c>
      <c r="B17" s="12"/>
      <c r="C17" s="12"/>
      <c r="D17" s="12"/>
      <c r="E17" s="12"/>
      <c r="F17" s="12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"2025年"&amp;封面!D3&amp;"月培训费支出情况明细表"</f>
        <v>2025年4月培训费支出情况明细表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32</v>
      </c>
      <c r="B4" s="13" t="s">
        <v>112</v>
      </c>
      <c r="C4" s="13" t="s">
        <v>93</v>
      </c>
      <c r="D4" s="13" t="s">
        <v>94</v>
      </c>
      <c r="E4" s="13" t="s">
        <v>95</v>
      </c>
      <c r="F4" s="13" t="s">
        <v>113</v>
      </c>
      <c r="G4" s="21" t="s">
        <v>97</v>
      </c>
      <c r="H4" s="22"/>
      <c r="I4" s="24"/>
      <c r="J4" s="13" t="s">
        <v>98</v>
      </c>
      <c r="K4" s="25" t="s">
        <v>99</v>
      </c>
      <c r="L4" s="26"/>
      <c r="M4" s="26"/>
      <c r="N4" s="26"/>
      <c r="O4" s="26"/>
      <c r="P4" s="26"/>
      <c r="Q4" s="26"/>
      <c r="R4" s="27"/>
      <c r="S4" s="13" t="s">
        <v>100</v>
      </c>
      <c r="T4" s="28" t="s">
        <v>114</v>
      </c>
      <c r="U4" s="13" t="s">
        <v>102</v>
      </c>
      <c r="V4" s="13" t="s">
        <v>47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115</v>
      </c>
      <c r="H5" s="8" t="s">
        <v>105</v>
      </c>
      <c r="I5" s="8" t="s">
        <v>106</v>
      </c>
      <c r="J5" s="20"/>
      <c r="K5" s="13" t="s">
        <v>86</v>
      </c>
      <c r="L5" s="13" t="s">
        <v>107</v>
      </c>
      <c r="M5" s="13" t="s">
        <v>116</v>
      </c>
      <c r="N5" s="13" t="s">
        <v>117</v>
      </c>
      <c r="O5" s="13" t="s">
        <v>118</v>
      </c>
      <c r="P5" s="13" t="s">
        <v>85</v>
      </c>
      <c r="Q5" s="13" t="s">
        <v>89</v>
      </c>
      <c r="R5" s="13" t="s">
        <v>65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65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C24" sqref="C24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119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"2025年"&amp;封面!D3&amp;"月固定资产购置支出情况明细表"</f>
        <v>2025年4月固定资产购置支出情况明细表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32</v>
      </c>
      <c r="B4" s="8" t="s">
        <v>120</v>
      </c>
      <c r="C4" s="8" t="s">
        <v>121</v>
      </c>
      <c r="D4" s="8" t="s">
        <v>122</v>
      </c>
      <c r="E4" s="8" t="s">
        <v>123</v>
      </c>
      <c r="F4" s="13" t="s">
        <v>124</v>
      </c>
      <c r="G4" s="8" t="s">
        <v>125</v>
      </c>
      <c r="H4" s="8" t="s">
        <v>126</v>
      </c>
      <c r="I4" s="17" t="s">
        <v>127</v>
      </c>
      <c r="J4" s="18" t="s">
        <v>128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65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2015-01-06T01:12:00Z</dcterms:created>
  <cp:lastPrinted>2016-04-08T07:33:00Z</cp:lastPrinted>
  <dcterms:modified xsi:type="dcterms:W3CDTF">2025-05-14T10:04:43Z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D7684B2E19C849369DB1BD464699AABE</vt:lpwstr>
  </property>
</Properties>
</file>